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autoCompressPictures="0" defaultThemeVersion="124226"/>
  <bookViews>
    <workbookView xWindow="-40125" yWindow="2475" windowWidth="21840" windowHeight="13170" firstSheet="2" activeTab="2"/>
  </bookViews>
  <sheets>
    <sheet name="Sheet1" sheetId="4" state="hidden" r:id="rId1"/>
    <sheet name="Multiplier " sheetId="3" state="hidden" r:id="rId2"/>
    <sheet name="Purchase Order" sheetId="1" r:id="rId3"/>
  </sheets>
  <definedNames>
    <definedName name="_xlnm._FilterDatabase" localSheetId="1" hidden="1">Sheet1!$B$3:$B$8</definedName>
    <definedName name="_xlnm.Criteria" localSheetId="1">Sheet1!$B$3:$B$8</definedName>
    <definedName name="_xlnm.Extract" localSheetId="1">'Multiplier '!$E$24</definedName>
    <definedName name="_xlnm.Print_Area" localSheetId="2">'Purchase Order'!$A$1:$K$37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'Purchase Order'!$E$15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27" i="1"/>
  <c r="E25" i="1"/>
  <c r="E23" i="1"/>
  <c r="E21" i="1"/>
  <c r="E19" i="1"/>
  <c r="E17" i="1"/>
  <c r="E15" i="1"/>
  <c r="C17" i="1"/>
  <c r="I17" i="1"/>
  <c r="C15" i="1"/>
  <c r="I15" i="1"/>
  <c r="K15" i="1"/>
  <c r="C29" i="1"/>
  <c r="C27" i="1"/>
  <c r="C25" i="1"/>
  <c r="C23" i="1"/>
  <c r="C21" i="1"/>
  <c r="C19" i="1"/>
  <c r="I19" i="1"/>
  <c r="K19" i="1"/>
  <c r="D15" i="1"/>
  <c r="H17" i="1"/>
  <c r="F15" i="1"/>
  <c r="G15" i="1"/>
  <c r="H15" i="1"/>
  <c r="J15" i="1"/>
  <c r="F17" i="1"/>
  <c r="G17" i="1"/>
  <c r="J17" i="1"/>
  <c r="F19" i="1"/>
  <c r="G19" i="1"/>
  <c r="J19" i="1"/>
  <c r="H19" i="1"/>
  <c r="F21" i="1"/>
  <c r="G21" i="1"/>
  <c r="I21" i="1"/>
  <c r="K21" i="1"/>
  <c r="J21" i="1"/>
  <c r="H21" i="1"/>
  <c r="F23" i="1"/>
  <c r="I23" i="1"/>
  <c r="K23" i="1"/>
  <c r="G23" i="1"/>
  <c r="J23" i="1"/>
  <c r="H23" i="1"/>
  <c r="F25" i="1"/>
  <c r="G25" i="1"/>
  <c r="J25" i="1"/>
  <c r="H25" i="1"/>
  <c r="F27" i="1"/>
  <c r="G27" i="1"/>
  <c r="J27" i="1"/>
  <c r="H27" i="1"/>
  <c r="F29" i="1"/>
  <c r="G29" i="1"/>
  <c r="I29" i="1"/>
  <c r="K29" i="1"/>
  <c r="J29" i="1"/>
  <c r="H29" i="1"/>
  <c r="D29" i="1"/>
  <c r="D27" i="1"/>
  <c r="D25" i="1"/>
  <c r="D23" i="1"/>
  <c r="D21" i="1"/>
  <c r="D19" i="1"/>
  <c r="D17" i="1"/>
  <c r="I27" i="1"/>
  <c r="K27" i="1"/>
  <c r="I25" i="1"/>
  <c r="K25" i="1"/>
  <c r="K17" i="1"/>
  <c r="K30" i="1"/>
  <c r="K31" i="1"/>
  <c r="K32" i="1"/>
</calcChain>
</file>

<file path=xl/sharedStrings.xml><?xml version="1.0" encoding="utf-8"?>
<sst xmlns="http://schemas.openxmlformats.org/spreadsheetml/2006/main" count="45" uniqueCount="43">
  <si>
    <t xml:space="preserve">Color </t>
  </si>
  <si>
    <t xml:space="preserve">Glass </t>
  </si>
  <si>
    <t xml:space="preserve">Grid </t>
  </si>
  <si>
    <t>Almond</t>
  </si>
  <si>
    <t>Ultra Low-E Argon</t>
  </si>
  <si>
    <t>Double Strength Glass</t>
  </si>
  <si>
    <t>3/4" or 5/8" Diamond Grid</t>
  </si>
  <si>
    <t>3 /4" or 5/8" Perimeter Prairie, Prairie or Custom Grid Pattern</t>
  </si>
  <si>
    <t>5/8" Contoured Perimeter Prairie, Prairie or Custom Grid Pattern</t>
  </si>
  <si>
    <t>1" Perimeter Prairie, Prairie or Custom Grid Pattern</t>
  </si>
  <si>
    <t>5/8" Contoured Valance Grid</t>
  </si>
  <si>
    <t>1 1/8" Simulated Divided Lite Grid</t>
  </si>
  <si>
    <t xml:space="preserve">ENTER MULTIPLIER </t>
  </si>
  <si>
    <t xml:space="preserve">ENTER SALES TAX PERCENT </t>
  </si>
  <si>
    <t>Grid</t>
  </si>
  <si>
    <t xml:space="preserve">Color $ </t>
  </si>
  <si>
    <t xml:space="preserve">Glass $ </t>
  </si>
  <si>
    <t>3/4" or 5/8" Flat Grid</t>
  </si>
  <si>
    <t>5/8" Contoured Grid</t>
  </si>
  <si>
    <t>1" Contoured Grid</t>
  </si>
  <si>
    <t xml:space="preserve">Unit Price </t>
  </si>
  <si>
    <t>Series #</t>
  </si>
  <si>
    <t xml:space="preserve">Series </t>
  </si>
  <si>
    <t>Series 700</t>
  </si>
  <si>
    <t>Series 705</t>
  </si>
  <si>
    <t>Ultra/Double Strength</t>
  </si>
  <si>
    <t>Qty</t>
  </si>
  <si>
    <t>Unit Price</t>
  </si>
  <si>
    <t>Line Total</t>
  </si>
  <si>
    <t>Intallation Labor Price</t>
  </si>
  <si>
    <t xml:space="preserve">Installation Price per unit </t>
  </si>
  <si>
    <r>
      <rPr>
        <b/>
        <sz val="11"/>
        <color rgb="FF15673B"/>
        <rFont val="Verdana"/>
        <family val="2"/>
      </rPr>
      <t xml:space="preserve">SALES TAX </t>
    </r>
    <r>
      <rPr>
        <b/>
        <sz val="8"/>
        <color rgb="FF15673B"/>
        <rFont val="Verdana"/>
        <family val="2"/>
      </rPr>
      <t>(enter applicable sales tax on multipler sheet)</t>
    </r>
  </si>
  <si>
    <r>
      <rPr>
        <sz val="14"/>
        <color theme="3"/>
        <rFont val="Folio Bd BT"/>
      </rPr>
      <t xml:space="preserve">     </t>
    </r>
    <r>
      <rPr>
        <b/>
        <sz val="14"/>
        <color rgb="FF15673B"/>
        <rFont val="Verdana"/>
        <family val="2"/>
      </rPr>
      <t>Dealer List Price</t>
    </r>
    <r>
      <rPr>
        <sz val="11"/>
        <color rgb="FF15673B"/>
        <rFont val="Folio Bd BT"/>
      </rPr>
      <t xml:space="preserve"> </t>
    </r>
    <r>
      <rPr>
        <sz val="11"/>
        <color rgb="FF15673B"/>
        <rFont val="Verdana"/>
        <family val="2"/>
      </rPr>
      <t>(Standard: White, Low-E Glass, No Grid) (Enter desired unit and installation price on line 14.)</t>
    </r>
  </si>
  <si>
    <t>Series 8700</t>
  </si>
  <si>
    <t>Series 8900</t>
  </si>
  <si>
    <t>Interior Wood Laminate (Series 8900/700 only)</t>
  </si>
  <si>
    <t>Exterior Bronze Laminate (Series 8700 only)</t>
  </si>
  <si>
    <t>Series 8300</t>
  </si>
  <si>
    <t>Series 8100</t>
  </si>
  <si>
    <t>White</t>
  </si>
  <si>
    <t>Low-E Glass</t>
  </si>
  <si>
    <t>No Grids</t>
  </si>
  <si>
    <t>Exterior Paint Colors (Series 8900/8300/700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</si>
</sst>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24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u/>
      <sz val="14"/>
      <color theme="4" tint="-0.499984740745262"/>
      <name val="Arial"/>
      <family val="2"/>
    </font>
    <font>
      <sz val="11"/>
      <name val="Cambria"/>
      <family val="1"/>
    </font>
    <font>
      <sz val="11"/>
      <color theme="3"/>
      <name val="Folio Bd BT"/>
    </font>
    <font>
      <sz val="14"/>
      <color theme="3"/>
      <name val="Folio Bd BT"/>
    </font>
    <font>
      <b/>
      <sz val="10"/>
      <color theme="0"/>
      <name val="Verdana"/>
      <family val="2"/>
    </font>
    <font>
      <b/>
      <sz val="11"/>
      <color theme="3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theme="0" tint="-4.9989318521683403E-2"/>
      <name val="Verdana"/>
      <family val="2"/>
    </font>
    <font>
      <b/>
      <sz val="14"/>
      <color rgb="FF15673B"/>
      <name val="Verdana"/>
      <family val="2"/>
    </font>
    <font>
      <sz val="11"/>
      <color rgb="FF15673B"/>
      <name val="Folio Bd BT"/>
    </font>
    <font>
      <sz val="11"/>
      <color rgb="FF15673B"/>
      <name val="Verdana"/>
      <family val="2"/>
    </font>
    <font>
      <b/>
      <sz val="11"/>
      <color rgb="FF15673B"/>
      <name val="Verdana"/>
      <family val="2"/>
    </font>
    <font>
      <b/>
      <sz val="8"/>
      <color rgb="FF15673B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15673B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0" xfId="0" applyFont="1"/>
    <xf numFmtId="0" fontId="11" fillId="3" borderId="3" xfId="0" applyFont="1" applyFill="1" applyBorder="1"/>
    <xf numFmtId="0" fontId="8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0" fillId="2" borderId="0" xfId="0" applyFill="1" applyProtection="1">
      <protection locked="0"/>
    </xf>
    <xf numFmtId="8" fontId="0" fillId="0" borderId="0" xfId="0" applyNumberFormat="1" applyAlignment="1" applyProtection="1">
      <alignment horizontal="right"/>
      <protection locked="0"/>
    </xf>
    <xf numFmtId="44" fontId="7" fillId="2" borderId="0" xfId="0" applyNumberFormat="1" applyFont="1" applyFill="1" applyBorder="1" applyAlignment="1" applyProtection="1">
      <protection locked="0"/>
    </xf>
    <xf numFmtId="0" fontId="2" fillId="0" borderId="0" xfId="0" applyFont="1" applyProtection="1"/>
    <xf numFmtId="0" fontId="2" fillId="0" borderId="0" xfId="0" applyNumberFormat="1" applyFont="1" applyBorder="1" applyAlignment="1" applyProtection="1">
      <alignment horizontal="left"/>
    </xf>
    <xf numFmtId="0" fontId="2" fillId="0" borderId="0" xfId="0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0" fillId="0" borderId="0" xfId="0" applyProtection="1"/>
    <xf numFmtId="0" fontId="9" fillId="0" borderId="0" xfId="0" applyFont="1" applyProtection="1"/>
    <xf numFmtId="165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2" borderId="0" xfId="0" applyFill="1" applyProtection="1"/>
    <xf numFmtId="4" fontId="0" fillId="0" borderId="0" xfId="0" applyNumberFormat="1" applyAlignment="1" applyProtection="1">
      <alignment horizontal="right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1" fillId="4" borderId="1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4" fontId="16" fillId="6" borderId="4" xfId="0" applyNumberFormat="1" applyFont="1" applyFill="1" applyBorder="1" applyAlignment="1" applyProtection="1">
      <alignment vertical="center"/>
      <protection hidden="1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3" fontId="16" fillId="6" borderId="5" xfId="0" applyNumberFormat="1" applyFont="1" applyFill="1" applyBorder="1" applyAlignment="1" applyProtection="1">
      <alignment horizontal="center" vertical="center"/>
      <protection hidden="1"/>
    </xf>
    <xf numFmtId="2" fontId="16" fillId="6" borderId="5" xfId="0" applyNumberFormat="1" applyFont="1" applyFill="1" applyBorder="1" applyAlignment="1" applyProtection="1">
      <alignment horizontal="center" vertical="center"/>
      <protection hidden="1"/>
    </xf>
    <xf numFmtId="4" fontId="16" fillId="6" borderId="5" xfId="0" applyNumberFormat="1" applyFont="1" applyFill="1" applyBorder="1" applyAlignment="1" applyProtection="1">
      <alignment horizontal="center" vertical="center" wrapText="1"/>
      <protection hidden="1"/>
    </xf>
    <xf numFmtId="4" fontId="16" fillId="6" borderId="5" xfId="0" applyNumberFormat="1" applyFont="1" applyFill="1" applyBorder="1" applyAlignment="1" applyProtection="1">
      <alignment horizontal="center" vertical="center"/>
      <protection hidden="1"/>
    </xf>
    <xf numFmtId="4" fontId="16" fillId="6" borderId="5" xfId="0" applyNumberFormat="1" applyFont="1" applyFill="1" applyBorder="1" applyAlignment="1" applyProtection="1">
      <alignment horizontal="right" vertical="center"/>
      <protection hidden="1"/>
    </xf>
    <xf numFmtId="3" fontId="17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6" borderId="6" xfId="0" applyNumberFormat="1" applyFont="1" applyFill="1" applyBorder="1" applyAlignment="1" applyProtection="1">
      <alignment horizontal="center" vertical="center"/>
      <protection hidden="1"/>
    </xf>
    <xf numFmtId="3" fontId="14" fillId="5" borderId="7" xfId="0" applyNumberFormat="1" applyFont="1" applyFill="1" applyBorder="1" applyAlignment="1" applyProtection="1">
      <alignment horizontal="center" vertical="center"/>
    </xf>
    <xf numFmtId="164" fontId="14" fillId="5" borderId="7" xfId="0" applyNumberFormat="1" applyFont="1" applyFill="1" applyBorder="1" applyAlignment="1" applyProtection="1">
      <alignment horizontal="center" vertical="center"/>
    </xf>
    <xf numFmtId="164" fontId="14" fillId="5" borderId="7" xfId="0" applyNumberFormat="1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6" fillId="0" borderId="8" xfId="0" applyFont="1" applyBorder="1"/>
    <xf numFmtId="44" fontId="16" fillId="6" borderId="8" xfId="0" applyNumberFormat="1" applyFont="1" applyFill="1" applyBorder="1" applyAlignment="1" applyProtection="1">
      <alignment vertical="center"/>
      <protection hidden="1"/>
    </xf>
    <xf numFmtId="0" fontId="14" fillId="5" borderId="9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4" fontId="16" fillId="5" borderId="5" xfId="0" applyNumberFormat="1" applyFont="1" applyFill="1" applyBorder="1" applyAlignment="1" applyProtection="1">
      <alignment horizontal="center" vertical="center"/>
      <protection locked="0"/>
    </xf>
    <xf numFmtId="4" fontId="18" fillId="5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</xdr:row>
      <xdr:rowOff>0</xdr:rowOff>
    </xdr:from>
    <xdr:to>
      <xdr:col>7</xdr:col>
      <xdr:colOff>171450</xdr:colOff>
      <xdr:row>2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</xdr:row>
          <xdr:rowOff>142875</xdr:rowOff>
        </xdr:from>
        <xdr:to>
          <xdr:col>3</xdr:col>
          <xdr:colOff>38100</xdr:colOff>
          <xdr:row>8</xdr:row>
          <xdr:rowOff>219075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15673B"/>
                  </a:solidFill>
                  <a:latin typeface="Verdana"/>
                  <a:ea typeface="Verdana"/>
                  <a:cs typeface="Verdana"/>
                </a:rPr>
                <a:t>CLICK TO START NEW ORDER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6</xdr:row>
      <xdr:rowOff>74386</xdr:rowOff>
    </xdr:to>
    <xdr:pic>
      <xdr:nvPicPr>
        <xdr:cNvPr id="3" name="Picture 2" descr="Atrium_header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89000" cy="1941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I23"/>
  <sheetViews>
    <sheetView showRuler="0" workbookViewId="0">
      <selection activeCell="C8" sqref="C8"/>
    </sheetView>
  </sheetViews>
  <sheetFormatPr defaultColWidth="8.7109375" defaultRowHeight="12.75"/>
  <cols>
    <col min="1" max="1" width="13.42578125" customWidth="1"/>
    <col min="2" max="2" width="39.140625" customWidth="1"/>
    <col min="3" max="3" width="7.42578125" bestFit="1" customWidth="1"/>
    <col min="4" max="4" width="21.28515625" customWidth="1"/>
    <col min="5" max="5" width="8" bestFit="1" customWidth="1"/>
    <col min="6" max="6" width="55.42578125" bestFit="1" customWidth="1"/>
    <col min="7" max="7" width="4" bestFit="1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>
      <c r="A2" s="25"/>
      <c r="B2" s="25"/>
      <c r="C2" s="25"/>
      <c r="D2" s="25"/>
      <c r="E2" s="25"/>
      <c r="F2" s="25"/>
      <c r="G2" s="25"/>
      <c r="H2" s="25"/>
      <c r="I2" s="25"/>
    </row>
    <row r="3" spans="1:9">
      <c r="A3" s="26" t="s">
        <v>22</v>
      </c>
      <c r="B3" s="25" t="s">
        <v>0</v>
      </c>
      <c r="C3" s="25" t="s">
        <v>15</v>
      </c>
      <c r="D3" s="25" t="s">
        <v>1</v>
      </c>
      <c r="E3" s="25" t="s">
        <v>16</v>
      </c>
      <c r="F3" s="25" t="s">
        <v>14</v>
      </c>
      <c r="G3" s="25"/>
      <c r="H3" s="25"/>
      <c r="I3" s="25"/>
    </row>
    <row r="4" spans="1:9">
      <c r="A4" s="26" t="s">
        <v>38</v>
      </c>
      <c r="B4" s="25"/>
      <c r="C4" s="25"/>
      <c r="D4" s="25"/>
      <c r="E4" s="25"/>
      <c r="F4" s="25"/>
      <c r="G4" s="25"/>
      <c r="H4" s="25"/>
      <c r="I4" s="25"/>
    </row>
    <row r="5" spans="1:9">
      <c r="A5" s="26" t="s">
        <v>37</v>
      </c>
      <c r="B5" s="26" t="s">
        <v>39</v>
      </c>
      <c r="C5" s="25">
        <v>0</v>
      </c>
      <c r="D5" s="26" t="s">
        <v>40</v>
      </c>
      <c r="E5" s="25">
        <v>0</v>
      </c>
      <c r="F5" s="26" t="s">
        <v>41</v>
      </c>
      <c r="G5" s="25">
        <v>0</v>
      </c>
      <c r="H5" s="25"/>
      <c r="I5" s="25"/>
    </row>
    <row r="6" spans="1:9">
      <c r="A6" s="26" t="s">
        <v>33</v>
      </c>
      <c r="B6" s="25" t="s">
        <v>3</v>
      </c>
      <c r="C6" s="25">
        <v>1.06</v>
      </c>
      <c r="D6" s="25" t="s">
        <v>4</v>
      </c>
      <c r="E6" s="25">
        <v>27</v>
      </c>
      <c r="F6" s="25" t="s">
        <v>17</v>
      </c>
      <c r="G6" s="25">
        <v>30</v>
      </c>
      <c r="H6" s="25"/>
      <c r="I6" s="25"/>
    </row>
    <row r="7" spans="1:9">
      <c r="A7" s="26" t="s">
        <v>34</v>
      </c>
      <c r="B7" s="26" t="s">
        <v>35</v>
      </c>
      <c r="C7" s="25">
        <v>1.3</v>
      </c>
      <c r="D7" s="25" t="s">
        <v>5</v>
      </c>
      <c r="E7" s="25">
        <v>11.25</v>
      </c>
      <c r="F7" s="25" t="s">
        <v>18</v>
      </c>
      <c r="G7" s="25">
        <v>36</v>
      </c>
      <c r="H7" s="25"/>
      <c r="I7" s="25"/>
    </row>
    <row r="8" spans="1:9">
      <c r="A8" s="26" t="s">
        <v>23</v>
      </c>
      <c r="B8" s="26" t="s">
        <v>42</v>
      </c>
      <c r="C8" s="25">
        <v>282</v>
      </c>
      <c r="D8" s="26" t="s">
        <v>25</v>
      </c>
      <c r="E8" s="25">
        <v>38</v>
      </c>
      <c r="F8" s="25" t="s">
        <v>19</v>
      </c>
      <c r="G8" s="25">
        <v>42</v>
      </c>
      <c r="H8" s="25"/>
      <c r="I8" s="25"/>
    </row>
    <row r="9" spans="1:9">
      <c r="A9" s="26" t="s">
        <v>24</v>
      </c>
      <c r="B9" s="26" t="s">
        <v>36</v>
      </c>
      <c r="C9" s="25">
        <v>1.3</v>
      </c>
      <c r="D9" s="25"/>
      <c r="E9" s="25"/>
      <c r="F9" s="25" t="s">
        <v>6</v>
      </c>
      <c r="G9" s="25">
        <v>99</v>
      </c>
      <c r="H9" s="25"/>
      <c r="I9" s="25"/>
    </row>
    <row r="10" spans="1:9">
      <c r="A10" s="26"/>
      <c r="B10" s="25"/>
      <c r="C10" s="25"/>
      <c r="D10" s="25"/>
      <c r="E10" s="25"/>
      <c r="F10" s="25" t="s">
        <v>7</v>
      </c>
      <c r="G10" s="25">
        <v>90</v>
      </c>
      <c r="H10" s="25"/>
      <c r="I10" s="25"/>
    </row>
    <row r="11" spans="1:9">
      <c r="A11" s="26"/>
      <c r="B11" s="25"/>
      <c r="C11" s="25"/>
      <c r="D11" s="25"/>
      <c r="E11" s="25"/>
      <c r="F11" s="25" t="s">
        <v>8</v>
      </c>
      <c r="G11" s="25">
        <v>96</v>
      </c>
      <c r="H11" s="25"/>
      <c r="I11" s="25"/>
    </row>
    <row r="12" spans="1:9">
      <c r="A12" s="26"/>
      <c r="B12" s="25"/>
      <c r="C12" s="25"/>
      <c r="D12" s="25"/>
      <c r="E12" s="25"/>
      <c r="F12" s="25" t="s">
        <v>9</v>
      </c>
      <c r="G12" s="25">
        <v>102</v>
      </c>
      <c r="H12" s="25"/>
      <c r="I12" s="25"/>
    </row>
    <row r="13" spans="1:9">
      <c r="A13" s="26"/>
      <c r="B13" s="25"/>
      <c r="C13" s="25"/>
      <c r="D13" s="25"/>
      <c r="E13" s="25"/>
      <c r="F13" s="25" t="s">
        <v>10</v>
      </c>
      <c r="G13" s="25">
        <v>36</v>
      </c>
      <c r="H13" s="25"/>
      <c r="I13" s="25"/>
    </row>
    <row r="14" spans="1:9">
      <c r="A14" s="25"/>
      <c r="B14" s="25"/>
      <c r="C14" s="25"/>
      <c r="D14" s="25"/>
      <c r="E14" s="25"/>
      <c r="F14" s="25" t="s">
        <v>11</v>
      </c>
      <c r="G14" s="25">
        <v>27</v>
      </c>
      <c r="H14" s="25"/>
      <c r="I14" s="25"/>
    </row>
    <row r="15" spans="1:9">
      <c r="A15" s="25"/>
      <c r="B15" s="25"/>
      <c r="C15" s="25"/>
      <c r="D15" s="25"/>
      <c r="E15" s="25"/>
      <c r="F15" s="25"/>
      <c r="G15" s="25"/>
      <c r="H15" s="25"/>
      <c r="I15" s="25"/>
    </row>
    <row r="16" spans="1:9">
      <c r="A16" s="25"/>
      <c r="B16" s="25"/>
      <c r="C16" s="25"/>
      <c r="D16" s="25"/>
      <c r="E16" s="25"/>
      <c r="F16" s="25"/>
      <c r="G16" s="25"/>
      <c r="H16" s="25"/>
      <c r="I16" s="25"/>
    </row>
    <row r="17" spans="1:9">
      <c r="A17" s="25"/>
      <c r="B17" s="25"/>
      <c r="C17" s="25"/>
      <c r="D17" s="25"/>
      <c r="E17" s="25"/>
      <c r="F17" s="25"/>
      <c r="G17" s="25"/>
      <c r="H17" s="25"/>
      <c r="I17" s="25"/>
    </row>
    <row r="18" spans="1:9">
      <c r="A18" s="25"/>
      <c r="B18" s="25"/>
      <c r="C18" s="25"/>
      <c r="D18" s="25"/>
      <c r="E18" s="25"/>
      <c r="F18" s="25"/>
      <c r="G18" s="25"/>
      <c r="H18" s="25"/>
      <c r="I18" s="25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5"/>
      <c r="B20" s="25"/>
      <c r="C20" s="25"/>
      <c r="D20" s="25"/>
      <c r="E20" s="25"/>
      <c r="F20" s="25"/>
      <c r="G20" s="25"/>
      <c r="H20" s="25"/>
      <c r="I20" s="25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  <row r="22" spans="1:9">
      <c r="A22" s="25"/>
      <c r="B22" s="25"/>
      <c r="C22" s="25"/>
      <c r="D22" s="25"/>
      <c r="E22" s="25"/>
      <c r="F22" s="25"/>
      <c r="G22" s="25"/>
      <c r="H22" s="25"/>
      <c r="I22" s="25"/>
    </row>
    <row r="23" spans="1:9">
      <c r="B23" s="25"/>
      <c r="C23" s="25"/>
      <c r="D23" s="25"/>
      <c r="E23" s="25"/>
      <c r="F23" s="25"/>
      <c r="G23" s="2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D3"/>
  <sheetViews>
    <sheetView showRuler="0" workbookViewId="0">
      <selection activeCell="C8" sqref="C8"/>
    </sheetView>
  </sheetViews>
  <sheetFormatPr defaultColWidth="8.7109375" defaultRowHeight="12.75"/>
  <cols>
    <col min="1" max="1" width="30.85546875" customWidth="1"/>
    <col min="3" max="3" width="20" bestFit="1" customWidth="1"/>
    <col min="5" max="5" width="53.85546875" customWidth="1"/>
  </cols>
  <sheetData>
    <row r="1" spans="1:4" ht="16.5" thickBot="1">
      <c r="A1" s="4" t="s">
        <v>12</v>
      </c>
      <c r="B1" s="2"/>
      <c r="C1" s="27">
        <v>1</v>
      </c>
      <c r="D1" s="1"/>
    </row>
    <row r="2" spans="1:4" ht="15" thickBot="1">
      <c r="A2" s="1"/>
      <c r="B2" s="1"/>
      <c r="C2" s="1"/>
      <c r="D2" s="3"/>
    </row>
    <row r="3" spans="1:4" ht="16.5" thickBot="1">
      <c r="A3" s="4" t="s">
        <v>13</v>
      </c>
      <c r="B3" s="2"/>
      <c r="C3" s="27">
        <v>0</v>
      </c>
      <c r="D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XFD49"/>
  <sheetViews>
    <sheetView showGridLines="0" tabSelected="1" showRuler="0" view="pageLayout" workbookViewId="0">
      <selection activeCell="G30" sqref="G30"/>
    </sheetView>
  </sheetViews>
  <sheetFormatPr defaultColWidth="8.7109375" defaultRowHeight="15"/>
  <cols>
    <col min="1" max="1" width="3.28515625" style="30" customWidth="1"/>
    <col min="2" max="2" width="10" style="30" customWidth="1"/>
    <col min="3" max="3" width="10.42578125" style="30" customWidth="1"/>
    <col min="4" max="4" width="16.28515625" style="30" customWidth="1"/>
    <col min="5" max="5" width="24" style="30" customWidth="1"/>
    <col min="6" max="6" width="16.140625" style="30" customWidth="1"/>
    <col min="7" max="7" width="32.42578125" style="30" customWidth="1"/>
    <col min="8" max="8" width="4.85546875" style="30" customWidth="1"/>
    <col min="9" max="9" width="11" style="30" customWidth="1"/>
    <col min="10" max="10" width="12.140625" style="30" customWidth="1"/>
    <col min="11" max="11" width="12.28515625" style="30" customWidth="1"/>
    <col min="12" max="16384" width="8.7109375" style="5"/>
  </cols>
  <sheetData>
    <row r="1" spans="1:16384" ht="117" customHeight="1">
      <c r="C1" s="31"/>
      <c r="D1" s="31"/>
      <c r="E1" s="32"/>
      <c r="F1" s="32"/>
      <c r="G1" s="32"/>
      <c r="H1" s="32"/>
      <c r="I1" s="32"/>
      <c r="J1" s="32"/>
    </row>
    <row r="2" spans="1:16384" ht="16.5" customHeight="1">
      <c r="C2" s="62"/>
      <c r="D2" s="62"/>
      <c r="E2" s="63"/>
      <c r="F2" s="61"/>
      <c r="G2" s="61"/>
      <c r="H2" s="61"/>
      <c r="I2" s="61"/>
      <c r="J2" s="31"/>
    </row>
    <row r="3" spans="1:16384" s="6" customFormat="1" ht="14.1" customHeight="1">
      <c r="A3" s="33"/>
      <c r="B3" s="33"/>
      <c r="C3" s="60"/>
      <c r="D3" s="60"/>
      <c r="E3" s="60"/>
      <c r="F3" s="60"/>
      <c r="G3" s="60"/>
      <c r="H3" s="60"/>
      <c r="I3" s="60"/>
      <c r="J3" s="34"/>
      <c r="K3" s="33"/>
    </row>
    <row r="4" spans="1:16384" s="6" customFormat="1" ht="21.75" hidden="1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s="6" customFormat="1" ht="18" hidden="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s="6" customFormat="1" ht="18" hidden="1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s="6" customFormat="1" ht="18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s="6" customFormat="1" ht="18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  <c r="XFC8" s="10"/>
      <c r="XFD8" s="10"/>
    </row>
    <row r="9" spans="1:16384" s="6" customFormat="1" ht="1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  <c r="XFC9" s="10"/>
      <c r="XFD9" s="10"/>
    </row>
    <row r="10" spans="1:16384" s="6" customFormat="1" ht="18" hidden="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  <c r="XFD10" s="10"/>
    </row>
    <row r="11" spans="1:16384" s="6" customFormat="1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  <c r="XFC11" s="10"/>
      <c r="XFD11" s="10"/>
    </row>
    <row r="12" spans="1:16384" s="15" customFormat="1" ht="30.95" customHeight="1">
      <c r="A12" s="65" t="s">
        <v>32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S12" s="19"/>
      <c r="T12" s="19"/>
      <c r="U12" s="19"/>
      <c r="V12" s="19"/>
      <c r="W12" s="19"/>
      <c r="X12" s="19"/>
      <c r="Y12" s="19"/>
      <c r="Z12" s="19"/>
    </row>
    <row r="13" spans="1:16384" s="15" customFormat="1" ht="42" customHeight="1">
      <c r="A13" s="52"/>
      <c r="B13" s="52" t="s">
        <v>21</v>
      </c>
      <c r="C13" s="53" t="s">
        <v>20</v>
      </c>
      <c r="D13" s="54" t="s">
        <v>30</v>
      </c>
      <c r="E13" s="55" t="s">
        <v>0</v>
      </c>
      <c r="F13" s="55" t="s">
        <v>1</v>
      </c>
      <c r="G13" s="55" t="s">
        <v>2</v>
      </c>
      <c r="H13" s="55" t="s">
        <v>26</v>
      </c>
      <c r="I13" s="58" t="s">
        <v>27</v>
      </c>
      <c r="J13" s="59" t="s">
        <v>29</v>
      </c>
      <c r="K13" s="58" t="s">
        <v>28</v>
      </c>
      <c r="S13" s="19"/>
      <c r="T13" s="19"/>
      <c r="U13" s="19"/>
      <c r="V13" s="19"/>
      <c r="W13" s="19"/>
      <c r="X13" s="19"/>
      <c r="Y13" s="19"/>
      <c r="Z13" s="19"/>
    </row>
    <row r="14" spans="1:16384" ht="37.15" customHeight="1">
      <c r="A14" s="40">
        <v>1</v>
      </c>
      <c r="B14" s="40"/>
      <c r="C14" s="41"/>
      <c r="D14" s="41"/>
      <c r="E14" s="42"/>
      <c r="F14" s="43"/>
      <c r="G14" s="42"/>
      <c r="H14" s="50"/>
      <c r="I14" s="67"/>
      <c r="J14" s="67"/>
      <c r="K14" s="67"/>
      <c r="S14" s="7"/>
      <c r="T14" s="7"/>
      <c r="U14" s="7"/>
      <c r="V14" s="7"/>
      <c r="W14" s="7"/>
      <c r="X14" s="7"/>
      <c r="Y14" s="7"/>
      <c r="Z14" s="7"/>
    </row>
    <row r="15" spans="1:16384" s="15" customFormat="1" ht="27.95" customHeight="1">
      <c r="A15" s="44"/>
      <c r="B15" s="44"/>
      <c r="C15" s="45">
        <f>+C14*'Multiplier '!$C$1</f>
        <v>0</v>
      </c>
      <c r="D15" s="45">
        <f>+D14</f>
        <v>0</v>
      </c>
      <c r="E15" s="46">
        <f>SUMPRODUCT((((E14="Almond")*((C15*1.06)-C15))+SUMPRODUCT((E14="Interior Wood Laminate (Series 8900/700 only)")*OR(B14="Series 8900",B14="Series 700")*((C15*1.3)-C15))+SUMPRODUCT((E14="Exterior Bronze Laminate (Series 8700 only)")*(B14="Series 8700")*((C15*1.3)-C15))+SUMPRODUCT((E14="Exterior Paint Colors (Series 8900/8300/700 only)")*OR(B14="Series 8900",B14="Series 8300",B14="Series 700")*282)))*'Multiplier '!$C$1</f>
        <v>0</v>
      </c>
      <c r="F15" s="46">
        <f>IFERROR((VLOOKUP(F14,Sheet1!$D$6:$E$9,2,FALSE)),"0.00")*'Multiplier '!$C$1</f>
        <v>0</v>
      </c>
      <c r="G15" s="46">
        <f>IFERROR(VLOOKUP('Purchase Order'!G14,Sheet1!$F$6:$G$17,2,FALSE),"0.00")*'Multiplier '!$C$1</f>
        <v>0</v>
      </c>
      <c r="H15" s="51">
        <f>+H14</f>
        <v>0</v>
      </c>
      <c r="I15" s="47">
        <f>+C15+E15+F15+G15</f>
        <v>0</v>
      </c>
      <c r="J15" s="47">
        <f>SUM(D14)</f>
        <v>0</v>
      </c>
      <c r="K15" s="48">
        <f>+(I15+J15)*H15</f>
        <v>0</v>
      </c>
      <c r="S15" s="19"/>
      <c r="T15" s="19"/>
      <c r="U15" s="19"/>
      <c r="V15" s="19"/>
      <c r="W15" s="19"/>
      <c r="X15" s="19"/>
      <c r="Y15" s="19"/>
      <c r="Z15" s="19"/>
    </row>
    <row r="16" spans="1:16384" ht="37.9" customHeight="1">
      <c r="A16" s="40">
        <v>2</v>
      </c>
      <c r="B16" s="40"/>
      <c r="C16" s="41"/>
      <c r="D16" s="41"/>
      <c r="E16" s="42"/>
      <c r="F16" s="43"/>
      <c r="G16" s="42"/>
      <c r="H16" s="50"/>
      <c r="I16" s="67"/>
      <c r="J16" s="67"/>
      <c r="K16" s="67"/>
      <c r="S16" s="10"/>
      <c r="T16" s="7"/>
      <c r="U16" s="11"/>
      <c r="V16" s="7"/>
      <c r="W16" s="7"/>
      <c r="X16" s="7"/>
      <c r="Y16" s="7"/>
      <c r="Z16" s="7"/>
    </row>
    <row r="17" spans="1:26" s="15" customFormat="1" ht="27.95" customHeight="1">
      <c r="A17" s="44"/>
      <c r="B17" s="44"/>
      <c r="C17" s="45">
        <f>+C16*'Multiplier '!$C$1</f>
        <v>0</v>
      </c>
      <c r="D17" s="45">
        <f>+D16</f>
        <v>0</v>
      </c>
      <c r="E17" s="46">
        <f>SUMPRODUCT((((E16="Almond")*((C17*1.06)-C17))+SUMPRODUCT((E16="Interior Wood Laminate (Series 8900/700 only)")*OR(B16="Series 8900",B16="Series 700")*((C17*1.3)-C17))+SUMPRODUCT((E16="Exterior Bronze Laminate (Series 8700 only)")*(B16="Series 8700")*((C17*1.3)-C17))+SUMPRODUCT((E16="Exterior Paint Colors (Series 8900/8300/700 only)")*OR(B16="Series 8900",B16="Series 8300",B16="Series 700")*282)))*'Multiplier '!$C$1</f>
        <v>0</v>
      </c>
      <c r="F17" s="46">
        <f>IFERROR((VLOOKUP(F16,Sheet1!$D$6:$E$9,2,FALSE)),"0.00")*'Multiplier '!$C$1</f>
        <v>0</v>
      </c>
      <c r="G17" s="46">
        <f>IFERROR(VLOOKUP('Purchase Order'!G16,Sheet1!$F$6:$G$17,2,FALSE),"0.00")*'Multiplier '!$C$1</f>
        <v>0</v>
      </c>
      <c r="H17" s="51">
        <f>+H16</f>
        <v>0</v>
      </c>
      <c r="I17" s="47">
        <f>+C17+E17+F17+G17</f>
        <v>0</v>
      </c>
      <c r="J17" s="47">
        <f>SUM(D16)</f>
        <v>0</v>
      </c>
      <c r="K17" s="48">
        <f>+(I17+J17)*H17</f>
        <v>0</v>
      </c>
      <c r="N17" s="20"/>
      <c r="O17" s="19"/>
      <c r="P17" s="19"/>
      <c r="Q17" s="19"/>
      <c r="R17" s="19"/>
      <c r="S17" s="21"/>
      <c r="T17" s="19"/>
      <c r="U17" s="19"/>
      <c r="V17" s="19"/>
      <c r="W17" s="19"/>
      <c r="X17" s="19"/>
      <c r="Y17" s="19"/>
      <c r="Z17" s="19"/>
    </row>
    <row r="18" spans="1:26" ht="27.95" customHeight="1">
      <c r="A18" s="40">
        <v>3</v>
      </c>
      <c r="B18" s="40"/>
      <c r="C18" s="41"/>
      <c r="D18" s="41"/>
      <c r="E18" s="42"/>
      <c r="F18" s="43"/>
      <c r="G18" s="42"/>
      <c r="H18" s="50"/>
      <c r="I18" s="67"/>
      <c r="J18" s="67"/>
      <c r="K18" s="67"/>
      <c r="S18" s="10"/>
      <c r="T18" s="7"/>
      <c r="U18" s="7"/>
      <c r="V18" s="7"/>
      <c r="W18" s="7"/>
      <c r="X18" s="7"/>
      <c r="Y18" s="7"/>
      <c r="Z18" s="7"/>
    </row>
    <row r="19" spans="1:26" s="15" customFormat="1" ht="27.95" customHeight="1">
      <c r="A19" s="44"/>
      <c r="B19" s="44"/>
      <c r="C19" s="45">
        <f>+C18*'Multiplier '!$C$1</f>
        <v>0</v>
      </c>
      <c r="D19" s="45">
        <f>+D18</f>
        <v>0</v>
      </c>
      <c r="E19" s="46">
        <f>SUMPRODUCT((((E18="Almond")*((C19*1.06)-C19))+SUMPRODUCT((E18="Interior Wood Laminate (Series 8900/700 only)")*OR(B18="Series 8900",B18="Series 700")*((C19*1.3)-C19))+SUMPRODUCT((E18="Exterior Bronze Laminate (Series 8700 only)")*(B18="Series 8700")*((C19*1.3)-C19))+SUMPRODUCT((E18="Exterior Paint Colors (Series 8900/8300/700 only)")*OR(B18="Series 8900",B18="Series 8300",B18="Series 700")*282)))*'Multiplier '!$C$1</f>
        <v>0</v>
      </c>
      <c r="F19" s="46">
        <f>IFERROR((VLOOKUP(F18,Sheet1!$D$6:$E$9,2,FALSE)),"0.00")*'Multiplier '!$C$1</f>
        <v>0</v>
      </c>
      <c r="G19" s="46">
        <f>IFERROR(VLOOKUP('Purchase Order'!G18,Sheet1!$F$6:$G$17,2,FALSE),"0.00")*'Multiplier '!$C$1</f>
        <v>0</v>
      </c>
      <c r="H19" s="51">
        <f>+H18</f>
        <v>0</v>
      </c>
      <c r="I19" s="47">
        <f>+C19+E19+F19+G19</f>
        <v>0</v>
      </c>
      <c r="J19" s="47">
        <f>SUM(D18)</f>
        <v>0</v>
      </c>
      <c r="K19" s="48">
        <f>+(I19+J19)*H19</f>
        <v>0</v>
      </c>
      <c r="S19" s="21"/>
      <c r="T19" s="19"/>
      <c r="U19" s="19"/>
      <c r="V19" s="19"/>
      <c r="W19" s="19"/>
      <c r="X19" s="19"/>
      <c r="Y19" s="19"/>
      <c r="Z19" s="19"/>
    </row>
    <row r="20" spans="1:26" ht="27.95" customHeight="1">
      <c r="A20" s="40">
        <v>4</v>
      </c>
      <c r="B20" s="40"/>
      <c r="C20" s="41"/>
      <c r="D20" s="41"/>
      <c r="E20" s="42"/>
      <c r="F20" s="43"/>
      <c r="G20" s="42"/>
      <c r="H20" s="50"/>
      <c r="I20" s="67"/>
      <c r="J20" s="67"/>
      <c r="K20" s="67"/>
      <c r="S20" s="10"/>
      <c r="T20" s="7"/>
      <c r="U20" s="7"/>
      <c r="V20" s="7"/>
      <c r="W20" s="7"/>
      <c r="X20" s="7"/>
      <c r="Y20" s="7"/>
      <c r="Z20" s="7"/>
    </row>
    <row r="21" spans="1:26" s="15" customFormat="1" ht="27.95" customHeight="1">
      <c r="A21" s="44"/>
      <c r="B21" s="44"/>
      <c r="C21" s="45">
        <f>+C20*'Multiplier '!$C$1</f>
        <v>0</v>
      </c>
      <c r="D21" s="45">
        <f>+D20</f>
        <v>0</v>
      </c>
      <c r="E21" s="46">
        <f>SUMPRODUCT((((E20="Almond")*((C21*1.06)-C21))+SUMPRODUCT((E20="Interior Wood Laminate (Series 8900/700 only)")*OR(B20="Series 8900",B20="Series 700")*((C21*1.3)-C21))+SUMPRODUCT((E20="Exterior Bronze Laminate (Series 8700 only)")*(B20="Series 8700")*((C21*1.3)-C21))+SUMPRODUCT((E20="Exterior Paint Colors (Series 8900/8300/700 only)")*OR(B20="Series 8900",B20="Series 8300",B20="Series 700")*282)))*'Multiplier '!$C$1</f>
        <v>0</v>
      </c>
      <c r="F21" s="46">
        <f>IFERROR((VLOOKUP(F20,Sheet1!$D$6:$E$9,2,FALSE)),"0.00")*'Multiplier '!$C$1</f>
        <v>0</v>
      </c>
      <c r="G21" s="46">
        <f>IFERROR(VLOOKUP('Purchase Order'!G20,Sheet1!$F$6:$G$17,2,FALSE),"0.00")*'Multiplier '!$C$1</f>
        <v>0</v>
      </c>
      <c r="H21" s="51">
        <f>+H20</f>
        <v>0</v>
      </c>
      <c r="I21" s="47">
        <f>+C21+E21+F21+G21</f>
        <v>0</v>
      </c>
      <c r="J21" s="47">
        <f>SUM(D20)</f>
        <v>0</v>
      </c>
      <c r="K21" s="48">
        <f>+(I21+J21)*H21</f>
        <v>0</v>
      </c>
      <c r="S21" s="21"/>
      <c r="T21" s="19"/>
      <c r="U21" s="19"/>
      <c r="V21" s="19"/>
      <c r="W21" s="19"/>
      <c r="X21" s="19"/>
      <c r="Y21" s="19"/>
      <c r="Z21" s="19"/>
    </row>
    <row r="22" spans="1:26" ht="27.95" customHeight="1">
      <c r="A22" s="40">
        <v>5</v>
      </c>
      <c r="B22" s="40"/>
      <c r="C22" s="41"/>
      <c r="D22" s="41"/>
      <c r="E22" s="42"/>
      <c r="F22" s="43"/>
      <c r="G22" s="42"/>
      <c r="H22" s="50"/>
      <c r="I22" s="67"/>
      <c r="J22" s="67"/>
      <c r="K22" s="67"/>
      <c r="S22" s="10"/>
      <c r="T22" s="7"/>
      <c r="U22" s="7"/>
      <c r="V22" s="7"/>
      <c r="W22" s="7"/>
      <c r="X22" s="7"/>
      <c r="Y22" s="7"/>
      <c r="Z22" s="7"/>
    </row>
    <row r="23" spans="1:26" s="15" customFormat="1" ht="27.95" customHeight="1">
      <c r="A23" s="44"/>
      <c r="B23" s="44"/>
      <c r="C23" s="45">
        <f>+C22*'Multiplier '!$C$1</f>
        <v>0</v>
      </c>
      <c r="D23" s="45">
        <f>+D22</f>
        <v>0</v>
      </c>
      <c r="E23" s="46">
        <f>SUMPRODUCT((((E22="Almond")*((C23*1.06)-C23))+SUMPRODUCT((E22="Interior Wood Laminate (Series 8900/700 only)")*OR(B22="Series 8900",B22="Series 700")*((C23*1.3)-C23))+SUMPRODUCT((E22="Exterior Bronze Laminate (Series 8700 only)")*(B22="Series 8700")*((C23*1.3)-C23))+SUMPRODUCT((E22="Exterior Paint Colors (Series 8900/8300/700 only)")*OR(B22="Series 8900",B22="Series 8300",B22="Series 700")*282)))*'Multiplier '!$C$1</f>
        <v>0</v>
      </c>
      <c r="F23" s="46">
        <f>IFERROR((VLOOKUP(F22,Sheet1!$D$6:$E$9,2,FALSE)),"0.00")*'Multiplier '!$C$1</f>
        <v>0</v>
      </c>
      <c r="G23" s="46">
        <f>IFERROR(VLOOKUP('Purchase Order'!G22,Sheet1!$F$6:$G$17,2,FALSE),"0.00")*'Multiplier '!$C$1</f>
        <v>0</v>
      </c>
      <c r="H23" s="51">
        <f>+H22</f>
        <v>0</v>
      </c>
      <c r="I23" s="47">
        <f>+C23+E23+F23+G23</f>
        <v>0</v>
      </c>
      <c r="J23" s="47">
        <f>SUM(D22)</f>
        <v>0</v>
      </c>
      <c r="K23" s="48">
        <f>+(I23+J23)*H23</f>
        <v>0</v>
      </c>
      <c r="S23" s="21"/>
      <c r="T23" s="19"/>
      <c r="U23" s="19"/>
      <c r="V23" s="19"/>
      <c r="W23" s="19"/>
      <c r="X23" s="19"/>
      <c r="Y23" s="19"/>
      <c r="Z23" s="19"/>
    </row>
    <row r="24" spans="1:26" ht="27.95" customHeight="1">
      <c r="A24" s="49">
        <v>6</v>
      </c>
      <c r="B24" s="40"/>
      <c r="C24" s="41"/>
      <c r="D24" s="41"/>
      <c r="E24" s="42"/>
      <c r="F24" s="43"/>
      <c r="G24" s="42"/>
      <c r="H24" s="50"/>
      <c r="I24" s="68"/>
      <c r="J24" s="68"/>
      <c r="K24" s="68"/>
      <c r="S24" s="10"/>
      <c r="T24" s="7"/>
      <c r="U24" s="7"/>
      <c r="V24" s="7"/>
      <c r="W24" s="7"/>
      <c r="X24" s="7"/>
      <c r="Y24" s="7"/>
      <c r="Z24" s="7"/>
    </row>
    <row r="25" spans="1:26" s="15" customFormat="1" ht="27.95" customHeight="1">
      <c r="A25" s="44"/>
      <c r="B25" s="44"/>
      <c r="C25" s="45">
        <f>+C24*'Multiplier '!$C$1</f>
        <v>0</v>
      </c>
      <c r="D25" s="45">
        <f>+D24</f>
        <v>0</v>
      </c>
      <c r="E25" s="46">
        <f>SUMPRODUCT((((E24="Almond")*((C25*1.06)-C25))+SUMPRODUCT((E24="Interior Wood Laminate (Series 8900/700 only)")*OR(B24="Series 8900",B24="Series 700")*((C25*1.3)-C25))+SUMPRODUCT((E24="Exterior Bronze Laminate (Series 8700 only)")*(B24="Series 8700")*((C25*1.3)-C25))+SUMPRODUCT((E24="Exterior Paint Colors (Series 8900/8300/700 only)")*OR(B24="Series 8900",B24="Series 8300",B24="Series 700")*282)))*'Multiplier '!$C$1</f>
        <v>0</v>
      </c>
      <c r="F25" s="46">
        <f>IFERROR((VLOOKUP(F24,Sheet1!$D$6:$E$9,2,FALSE)),"0.00")*'Multiplier '!$C$1</f>
        <v>0</v>
      </c>
      <c r="G25" s="46">
        <f>IFERROR(VLOOKUP('Purchase Order'!G24,Sheet1!$F$6:$G$17,2,FALSE),"0.00")*'Multiplier '!$C$1</f>
        <v>0</v>
      </c>
      <c r="H25" s="51">
        <f>+H24</f>
        <v>0</v>
      </c>
      <c r="I25" s="47">
        <f>+C25+E25+F25+G25</f>
        <v>0</v>
      </c>
      <c r="J25" s="47">
        <f>SUM(D24)</f>
        <v>0</v>
      </c>
      <c r="K25" s="48">
        <f>+(I25+J25)*H25</f>
        <v>0</v>
      </c>
      <c r="S25" s="21"/>
      <c r="T25" s="19"/>
      <c r="U25" s="19"/>
      <c r="V25" s="19"/>
      <c r="W25" s="19"/>
      <c r="X25" s="19"/>
      <c r="Y25" s="19"/>
      <c r="Z25" s="19"/>
    </row>
    <row r="26" spans="1:26" ht="27.95" customHeight="1">
      <c r="A26" s="40">
        <v>7</v>
      </c>
      <c r="B26" s="40"/>
      <c r="C26" s="41"/>
      <c r="D26" s="41"/>
      <c r="E26" s="42"/>
      <c r="F26" s="43"/>
      <c r="G26" s="42"/>
      <c r="H26" s="50"/>
      <c r="I26" s="67"/>
      <c r="J26" s="67"/>
      <c r="K26" s="67"/>
      <c r="N26" s="8"/>
      <c r="O26" s="7"/>
      <c r="P26" s="7"/>
      <c r="Q26" s="7"/>
      <c r="R26" s="9"/>
      <c r="S26" s="10"/>
      <c r="T26" s="7"/>
      <c r="U26" s="7"/>
      <c r="V26" s="7"/>
      <c r="W26" s="7"/>
      <c r="X26" s="7"/>
      <c r="Y26" s="7"/>
      <c r="Z26" s="7"/>
    </row>
    <row r="27" spans="1:26" s="15" customFormat="1" ht="27.95" customHeight="1">
      <c r="A27" s="44"/>
      <c r="B27" s="44"/>
      <c r="C27" s="45">
        <f>+C26*'Multiplier '!$C$1</f>
        <v>0</v>
      </c>
      <c r="D27" s="45">
        <f>+D26</f>
        <v>0</v>
      </c>
      <c r="E27" s="46">
        <f>SUMPRODUCT((((E26="Almond")*((C27*1.06)-C27))+SUMPRODUCT((E26="Interior Wood Laminate (Series 8900/700 only)")*OR(B26="Series 8900",B26="Series 700")*((C27*1.3)-C27))+SUMPRODUCT((E26="Exterior Bronze Laminate (Series 8700 only)")*(B26="Series 8700")*((C27*1.3)-C27))+SUMPRODUCT((E26="Exterior Paint Colors (Series 8900/8300/700 only)")*OR(B26="Series 8900",B26="Series 8300",B26="Series 700")*282)))*'Multiplier '!$C$1</f>
        <v>0</v>
      </c>
      <c r="F27" s="46">
        <f>IFERROR((VLOOKUP(F26,Sheet1!$D$6:$E$9,2,FALSE)),"0.00")*'Multiplier '!$C$1</f>
        <v>0</v>
      </c>
      <c r="G27" s="46">
        <f>IFERROR(VLOOKUP('Purchase Order'!G26,Sheet1!$F$6:$G$17,2,FALSE),"0.00")*'Multiplier '!$C$1</f>
        <v>0</v>
      </c>
      <c r="H27" s="51">
        <f>+H26</f>
        <v>0</v>
      </c>
      <c r="I27" s="47">
        <f>+C27+E27+F27+G27</f>
        <v>0</v>
      </c>
      <c r="J27" s="47">
        <f>SUM(D26)</f>
        <v>0</v>
      </c>
      <c r="K27" s="48">
        <f>+(I27+J27)*H27</f>
        <v>0</v>
      </c>
      <c r="N27" s="19"/>
      <c r="O27" s="19"/>
      <c r="P27" s="19"/>
      <c r="Q27" s="19"/>
      <c r="R27" s="22"/>
      <c r="S27" s="21"/>
      <c r="T27" s="19"/>
      <c r="U27" s="19"/>
      <c r="V27" s="19"/>
      <c r="W27" s="19"/>
      <c r="X27" s="19"/>
      <c r="Y27" s="19"/>
      <c r="Z27" s="19"/>
    </row>
    <row r="28" spans="1:26" ht="27.95" customHeight="1">
      <c r="A28" s="40">
        <v>8</v>
      </c>
      <c r="B28" s="40"/>
      <c r="C28" s="41"/>
      <c r="D28" s="41"/>
      <c r="E28" s="42"/>
      <c r="F28" s="43"/>
      <c r="G28" s="42"/>
      <c r="H28" s="50"/>
      <c r="I28" s="67"/>
      <c r="J28" s="67"/>
      <c r="K28" s="67"/>
      <c r="N28" s="12"/>
      <c r="O28" s="7"/>
      <c r="P28" s="7"/>
      <c r="Q28" s="7"/>
      <c r="R28" s="13"/>
      <c r="S28" s="10"/>
      <c r="T28" s="7"/>
      <c r="U28" s="7"/>
      <c r="V28" s="7"/>
      <c r="W28" s="7"/>
      <c r="X28" s="7"/>
      <c r="Y28" s="7"/>
      <c r="Z28" s="7"/>
    </row>
    <row r="29" spans="1:26" s="15" customFormat="1" ht="27.95" customHeight="1">
      <c r="A29" s="44"/>
      <c r="B29" s="44"/>
      <c r="C29" s="45">
        <f>+C28*'Multiplier '!$C$1</f>
        <v>0</v>
      </c>
      <c r="D29" s="45">
        <f>+D28</f>
        <v>0</v>
      </c>
      <c r="E29" s="46">
        <f>SUMPRODUCT((((E28="Almond")*((C29*1.06)-C29))+SUMPRODUCT((E28="Interior Wood Laminate (Series 8900/700 only)")*OR(B28="Series 8900",B28="Series 700")*((C29*1.3)-C29))+SUMPRODUCT((E28="Exterior Bronze Laminate (Series 8700 only)")*(B28="Series 8700")*((C29*1.3)-C29))+SUMPRODUCT((E28="Exterior Paint Colors (Series 8900/8300/700 only)")*OR(B28="Series 8900",B28="Series 8300",B28="Series 700")*282)))*'Multiplier '!$C$1</f>
        <v>0</v>
      </c>
      <c r="F29" s="46">
        <f>IFERROR((VLOOKUP(F28,Sheet1!$D$6:$E$9,2,FALSE)),"0.00")*'Multiplier '!$C$1</f>
        <v>0</v>
      </c>
      <c r="G29" s="46">
        <f>IFERROR(VLOOKUP('Purchase Order'!G28,Sheet1!$F$6:$G$17,2,FALSE),"0.00")*'Multiplier '!$C$1</f>
        <v>0</v>
      </c>
      <c r="H29" s="51">
        <f>+H28</f>
        <v>0</v>
      </c>
      <c r="I29" s="47">
        <f>+C29+E29+F29+G29</f>
        <v>0</v>
      </c>
      <c r="J29" s="47">
        <f>SUM(D28)</f>
        <v>0</v>
      </c>
      <c r="K29" s="48">
        <f>+(I29+J29)*H29</f>
        <v>0</v>
      </c>
      <c r="N29" s="23"/>
      <c r="O29" s="19"/>
      <c r="P29" s="19"/>
      <c r="Q29" s="19"/>
      <c r="R29" s="24"/>
      <c r="S29" s="21"/>
      <c r="T29" s="19"/>
      <c r="U29" s="19"/>
      <c r="V29" s="19"/>
      <c r="W29" s="19"/>
      <c r="X29" s="19"/>
      <c r="Y29" s="19"/>
      <c r="Z29" s="19"/>
    </row>
    <row r="30" spans="1:26" s="15" customFormat="1" ht="42" customHeight="1">
      <c r="A30" s="36"/>
      <c r="B30" s="36"/>
      <c r="C30" s="18"/>
      <c r="D30" s="18"/>
      <c r="E30" s="28"/>
      <c r="F30" s="28"/>
      <c r="G30" s="28"/>
      <c r="H30" s="66"/>
      <c r="I30" s="66"/>
      <c r="J30" s="29"/>
      <c r="K30" s="39">
        <f>SUM(K15:K29)</f>
        <v>0</v>
      </c>
      <c r="N30" s="23"/>
      <c r="O30" s="19"/>
      <c r="P30" s="19"/>
      <c r="Q30" s="19"/>
      <c r="R30" s="24"/>
      <c r="S30" s="21"/>
      <c r="T30" s="19"/>
      <c r="U30" s="19"/>
      <c r="V30" s="19"/>
      <c r="W30" s="19"/>
      <c r="X30" s="19"/>
      <c r="Y30" s="19"/>
      <c r="Z30" s="19"/>
    </row>
    <row r="31" spans="1:26" s="15" customFormat="1" ht="42.75" customHeight="1">
      <c r="A31" s="36"/>
      <c r="B31" s="36"/>
      <c r="C31" s="16"/>
      <c r="D31" s="16"/>
      <c r="E31" s="17"/>
      <c r="F31" s="17"/>
      <c r="G31" s="18"/>
      <c r="H31" s="36"/>
      <c r="I31" s="69" t="s">
        <v>31</v>
      </c>
      <c r="J31" s="70"/>
      <c r="K31" s="56">
        <f>SUM(I15:I29)*'Multiplier '!C3</f>
        <v>0</v>
      </c>
      <c r="N31" s="19"/>
      <c r="O31" s="19"/>
      <c r="P31" s="19"/>
      <c r="Q31" s="19"/>
      <c r="R31" s="24"/>
      <c r="S31" s="21"/>
      <c r="T31" s="19"/>
      <c r="U31" s="19"/>
      <c r="V31" s="19"/>
      <c r="W31" s="19"/>
      <c r="X31" s="19"/>
      <c r="Y31" s="19"/>
      <c r="Z31" s="19"/>
    </row>
    <row r="32" spans="1:26" s="15" customFormat="1" ht="42" customHeight="1">
      <c r="A32" s="36"/>
      <c r="B32" s="36"/>
      <c r="C32" s="64"/>
      <c r="D32" s="64"/>
      <c r="E32" s="64"/>
      <c r="F32" s="64"/>
      <c r="G32" s="18"/>
      <c r="H32" s="66"/>
      <c r="I32" s="66"/>
      <c r="J32" s="29"/>
      <c r="K32" s="57">
        <f>+K30+K31</f>
        <v>0</v>
      </c>
      <c r="N32" s="19"/>
      <c r="O32" s="19"/>
      <c r="P32" s="19"/>
      <c r="Q32" s="19"/>
      <c r="R32" s="24"/>
      <c r="S32" s="21"/>
      <c r="T32" s="19"/>
      <c r="U32" s="19"/>
      <c r="V32" s="19"/>
      <c r="W32" s="19"/>
      <c r="X32" s="19"/>
      <c r="Y32" s="19"/>
      <c r="Z32" s="19"/>
    </row>
    <row r="33" spans="3:26" ht="15.95" customHeight="1">
      <c r="C33" s="14"/>
      <c r="D33" s="14"/>
      <c r="E33" s="14"/>
      <c r="F33" s="14"/>
      <c r="G33" s="14"/>
      <c r="H33" s="14"/>
      <c r="I33" s="14"/>
      <c r="J33" s="14"/>
      <c r="K33" s="1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3:26" ht="10.5" customHeight="1"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3:26">
      <c r="C35" s="37"/>
      <c r="D35" s="37"/>
      <c r="E35" s="38"/>
      <c r="F35" s="38"/>
      <c r="G35" s="38"/>
      <c r="H35" s="38"/>
      <c r="I35" s="38"/>
      <c r="J35" s="3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3:26"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3:26"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3:26"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3:26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3:26"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3:26"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3:26"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3:26"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3:26"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3:26"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3:26"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3:26"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3:26"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4:26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</sheetData>
  <mergeCells count="16">
    <mergeCell ref="C3:I3"/>
    <mergeCell ref="F2:I2"/>
    <mergeCell ref="C2:E2"/>
    <mergeCell ref="C32:F32"/>
    <mergeCell ref="A12:K12"/>
    <mergeCell ref="H30:I30"/>
    <mergeCell ref="H32:I32"/>
    <mergeCell ref="I28:K28"/>
    <mergeCell ref="I26:K26"/>
    <mergeCell ref="I24:K24"/>
    <mergeCell ref="I22:K22"/>
    <mergeCell ref="I20:K20"/>
    <mergeCell ref="I18:K18"/>
    <mergeCell ref="I16:K16"/>
    <mergeCell ref="I31:J31"/>
    <mergeCell ref="I14:K14"/>
  </mergeCells>
  <phoneticPr fontId="1" type="noConversion"/>
  <printOptions horizontalCentered="1"/>
  <pageMargins left="0.75" right="0.75" top="0.5" bottom="0.5" header="0.5" footer="0.5"/>
  <pageSetup scale="50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Button8_Click">
                <anchor moveWithCells="1">
                  <from>
                    <xdr:col>0</xdr:col>
                    <xdr:colOff>161925</xdr:colOff>
                    <xdr:row>7</xdr:row>
                    <xdr:rowOff>142875</xdr:rowOff>
                  </from>
                  <to>
                    <xdr:col>3</xdr:col>
                    <xdr:colOff>38100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Sheet1!$A$4:$A$9</xm:f>
          </x14:formula1>
          <xm:sqref>B24 B20 B14 B22 B26 B16 B18 B28</xm:sqref>
        </x14:dataValidation>
        <x14:dataValidation type="list" allowBlank="1" showInputMessage="1" showErrorMessage="1">
          <x14:formula1>
            <xm:f>Sheet1!$B$5:$B$9</xm:f>
          </x14:formula1>
          <xm:sqref>E14 E16 E18 E20 E22 E24 E26 E28</xm:sqref>
        </x14:dataValidation>
        <x14:dataValidation type="list" allowBlank="1" showInputMessage="1" showErrorMessage="1">
          <x14:formula1>
            <xm:f>Sheet1!$D$5:$D$8</xm:f>
          </x14:formula1>
          <xm:sqref>F14 F16 F18 F20 F22 F24 F26 F28</xm:sqref>
        </x14:dataValidation>
        <x14:dataValidation type="list" allowBlank="1" showInputMessage="1" showErrorMessage="1">
          <x14:formula1>
            <xm:f>Sheet1!$F$5:$F$14</xm:f>
          </x14:formula1>
          <xm:sqref>G14 G16 G18 G20 G22 G24 G26 G28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Multiplier </vt:lpstr>
      <vt:lpstr>Purchase Order</vt:lpstr>
      <vt:lpstr>'Multiplier '!Criteria</vt:lpstr>
      <vt:lpstr>'Multiplier '!Extract</vt:lpstr>
      <vt:lpstr>'Purchase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2014-09-09T20:11:15Z</cp:lastPrinted>
  <dcterms:created xsi:type="dcterms:W3CDTF">2006-01-23T19:37:33Z</dcterms:created>
  <dcterms:modified xsi:type="dcterms:W3CDTF">2017-02-13T13:10:49Z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